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7260" activeTab="0"/>
  </bookViews>
  <sheets>
    <sheet name="hand harvest" sheetId="1" r:id="rId1"/>
  </sheets>
  <definedNames/>
  <calcPr fullCalcOnLoad="1"/>
</workbook>
</file>

<file path=xl/sharedStrings.xml><?xml version="1.0" encoding="utf-8"?>
<sst xmlns="http://schemas.openxmlformats.org/spreadsheetml/2006/main" count="232" uniqueCount="119">
  <si>
    <t xml:space="preserve">              FLUE-CURED TOBACCO - HAND HARVEST - BULK BARN</t>
  </si>
  <si>
    <t xml:space="preserve">                  ESTIMATED COSTS AND RETURNS ANALYSIS</t>
  </si>
  <si>
    <t>EXPECTED YIELD (/ACRE):</t>
  </si>
  <si>
    <t xml:space="preserve"> Lbs.</t>
  </si>
  <si>
    <t>YIELD: YOUR FARM</t>
  </si>
  <si>
    <t>__________</t>
  </si>
  <si>
    <t>________________________________________________________________________</t>
  </si>
  <si>
    <t>No.</t>
  </si>
  <si>
    <t>Price</t>
  </si>
  <si>
    <t>Cost</t>
  </si>
  <si>
    <t>Your</t>
  </si>
  <si>
    <t>VARIABLE COSTS:</t>
  </si>
  <si>
    <t>Unit</t>
  </si>
  <si>
    <t>Units</t>
  </si>
  <si>
    <t>/Unit</t>
  </si>
  <si>
    <t>/Acre</t>
  </si>
  <si>
    <t xml:space="preserve"> /Lb.</t>
  </si>
  <si>
    <t>Farm</t>
  </si>
  <si>
    <t>------------------------------------------------------------------------</t>
  </si>
  <si>
    <t>PREHARVEST</t>
  </si>
  <si>
    <t>----------</t>
  </si>
  <si>
    <t xml:space="preserve"> Plants</t>
  </si>
  <si>
    <t>Thou.</t>
  </si>
  <si>
    <t xml:space="preserve">  ________</t>
  </si>
  <si>
    <t xml:space="preserve"> Lime</t>
  </si>
  <si>
    <t>Ton</t>
  </si>
  <si>
    <t xml:space="preserve"> Fertilizer</t>
  </si>
  <si>
    <t/>
  </si>
  <si>
    <t xml:space="preserve">  6-6-18 or Equiv.</t>
  </si>
  <si>
    <t>Cwt.</t>
  </si>
  <si>
    <t xml:space="preserve">  15.5-0-0 or Equiv.</t>
  </si>
  <si>
    <t xml:space="preserve"> Nematicide-cont.or fum.</t>
  </si>
  <si>
    <t>Acre</t>
  </si>
  <si>
    <t xml:space="preserve">  For Race 1 Blackshank</t>
  </si>
  <si>
    <t xml:space="preserve">  _______</t>
  </si>
  <si>
    <t xml:space="preserve"> Herbicides</t>
  </si>
  <si>
    <t xml:space="preserve"> Insecticides</t>
  </si>
  <si>
    <t xml:space="preserve">   Soil - Admire</t>
  </si>
  <si>
    <t>Oz.</t>
  </si>
  <si>
    <t xml:space="preserve">   Soil - Actigard</t>
  </si>
  <si>
    <t xml:space="preserve">   Foliar-Orth,Trac,Dipl</t>
  </si>
  <si>
    <t>Appl.</t>
  </si>
  <si>
    <t xml:space="preserve"> Sucker Control</t>
  </si>
  <si>
    <t xml:space="preserve">   Contact - 4  Appl.</t>
  </si>
  <si>
    <t>Gal.</t>
  </si>
  <si>
    <t xml:space="preserve">   MH  (2.25 lbs./gal.)</t>
  </si>
  <si>
    <t xml:space="preserve">   Prime +</t>
  </si>
  <si>
    <t>Qt.</t>
  </si>
  <si>
    <t xml:space="preserve"> Insurance- 65% Coverage</t>
  </si>
  <si>
    <t>Dol.</t>
  </si>
  <si>
    <t xml:space="preserve"> Machinery</t>
  </si>
  <si>
    <t xml:space="preserve">  Fuel - Diesel</t>
  </si>
  <si>
    <t xml:space="preserve">  Repairs and Maint.</t>
  </si>
  <si>
    <t xml:space="preserve">  Irrigation</t>
  </si>
  <si>
    <t xml:space="preserve"> Electric Meter Charge</t>
  </si>
  <si>
    <t>Month</t>
  </si>
  <si>
    <t xml:space="preserve"> Labor, - Machinery</t>
  </si>
  <si>
    <t>Hour</t>
  </si>
  <si>
    <t xml:space="preserve"> Labor - Topping</t>
  </si>
  <si>
    <t xml:space="preserve"> Other____________</t>
  </si>
  <si>
    <t xml:space="preserve"> Interest on</t>
  </si>
  <si>
    <t xml:space="preserve">  Operating Capital</t>
  </si>
  <si>
    <t>________</t>
  </si>
  <si>
    <t xml:space="preserve">    Total Preharvest Variable Costs</t>
  </si>
  <si>
    <t>HARVEST</t>
  </si>
  <si>
    <t>-------</t>
  </si>
  <si>
    <t xml:space="preserve"> Curing Fuel - LP Gas*</t>
  </si>
  <si>
    <t xml:space="preserve"> Electricity</t>
  </si>
  <si>
    <t>Kwh</t>
  </si>
  <si>
    <t xml:space="preserve"> Machinery:</t>
  </si>
  <si>
    <t xml:space="preserve">  Repairs &amp; Maint.</t>
  </si>
  <si>
    <t xml:space="preserve"> Labor - Harvest,</t>
  </si>
  <si>
    <t xml:space="preserve">   &amp; Put in Barn</t>
  </si>
  <si>
    <t>Hr.</t>
  </si>
  <si>
    <t xml:space="preserve">   Unload &amp; Bale</t>
  </si>
  <si>
    <t xml:space="preserve"> Baling Supplies</t>
  </si>
  <si>
    <t>Bale</t>
  </si>
  <si>
    <t xml:space="preserve"> Haul to Buying Station</t>
  </si>
  <si>
    <t xml:space="preserve"> Other__________</t>
  </si>
  <si>
    <t>_______</t>
  </si>
  <si>
    <t xml:space="preserve">    Total Harvest Variable Costs</t>
  </si>
  <si>
    <t>TOTAL ALL VARIABLE COSTS</t>
  </si>
  <si>
    <t>-----------------------------------------------------------------------------</t>
  </si>
  <si>
    <t xml:space="preserve">  Footnotes Located At Bottom Of Next Page.</t>
  </si>
  <si>
    <t xml:space="preserve">         FLUE-CURED TOBACCO, HAND HARVEST, CONTINUED</t>
  </si>
  <si>
    <t>FIXED COSTS:</t>
  </si>
  <si>
    <t>--------------------------------------------------------------------------------</t>
  </si>
  <si>
    <t xml:space="preserve"> Machinery: Depreciation,</t>
  </si>
  <si>
    <t xml:space="preserve"> Irrigation</t>
  </si>
  <si>
    <t xml:space="preserve"> Owned Land Costs; Taxes,</t>
  </si>
  <si>
    <t xml:space="preserve">  Cash Payment, Etc.</t>
  </si>
  <si>
    <t xml:space="preserve">   ______</t>
  </si>
  <si>
    <t xml:space="preserve">    Total Preharvest Fixed Costs</t>
  </si>
  <si>
    <t xml:space="preserve"> Curing Barn</t>
  </si>
  <si>
    <t xml:space="preserve">  Taxes, Investment, </t>
  </si>
  <si>
    <t xml:space="preserve">    &amp; Housing</t>
  </si>
  <si>
    <t xml:space="preserve"> Heat Exch Replacement**</t>
  </si>
  <si>
    <t xml:space="preserve"> General Overhead</t>
  </si>
  <si>
    <t xml:space="preserve"> Management ***</t>
  </si>
  <si>
    <t xml:space="preserve">    Total Harvest Fixed Costs</t>
  </si>
  <si>
    <t>TOTAL ALL FIXED COSTS</t>
  </si>
  <si>
    <t>TOTAL COSTS AND PROFIT GOAL</t>
  </si>
  <si>
    <t xml:space="preserve">    Total Costs Excluding Land</t>
  </si>
  <si>
    <t xml:space="preserve">    **** YOUR PROFIT GOAL ABOVE VARIABLE COSTS ****</t>
  </si>
  <si>
    <t>$</t>
  </si>
  <si>
    <t>_________</t>
  </si>
  <si>
    <t>Lb.</t>
  </si>
  <si>
    <t>*  If Diesel Is Used For Curing, Substitute Fuel Costs For 270</t>
  </si>
  <si>
    <t xml:space="preserve">**  Annual Cost of a Heat Exchanger is Based On An Initial Investment </t>
  </si>
  <si>
    <t xml:space="preserve">     of $3,000 and a 10-Year Life, Five Cures Per Year.</t>
  </si>
  <si>
    <t>*** Implies a return to the managerial ability of the farm operator.</t>
  </si>
  <si>
    <t xml:space="preserve">     This return should be costed. If the operator were not working on</t>
  </si>
  <si>
    <t xml:space="preserve">     a farm they could be earning a return in some other occupation.</t>
  </si>
  <si>
    <t xml:space="preserve"> Taxes, Investment</t>
  </si>
  <si>
    <t>A&amp;AE 1/2015</t>
  </si>
  <si>
    <t xml:space="preserve">                         SOUTH GEORGIA AREA, 2017</t>
  </si>
  <si>
    <t xml:space="preserve"> Fungicide-Ridomil Gold, Orondis Gold, Presidio</t>
  </si>
  <si>
    <t>applic.</t>
  </si>
  <si>
    <t xml:space="preserve">     Gallons Of Diesel @ $2.25 / Gal., instead Of LP Gas Cost Estimate.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</si>
</sst>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$&quot;#,##0.00"/>
  </numFmts>
  <fonts count="36">
    <font>
      <b/>
      <sz val="10"/>
      <name val="Courier Ne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0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 customHeight="1"/>
  <cols>
    <col min="1" max="1" width="1.12109375" style="0" customWidth="1"/>
    <col min="2" max="2" width="24.75390625" style="0" customWidth="1"/>
    <col min="3" max="3" width="6.75390625" style="0" customWidth="1"/>
    <col min="4" max="4" width="11.25390625" style="0" customWidth="1"/>
    <col min="5" max="5" width="9.75390625" style="0" customWidth="1"/>
    <col min="6" max="6" width="11.125" style="0" customWidth="1"/>
    <col min="7" max="7" width="8.25390625" style="0" customWidth="1"/>
    <col min="8" max="8" width="11.25390625" style="0" customWidth="1"/>
  </cols>
  <sheetData>
    <row r="1" ht="13.5" customHeight="1">
      <c r="B1" t="s">
        <v>0</v>
      </c>
    </row>
    <row r="2" ht="13.5" customHeight="1">
      <c r="B2" t="s">
        <v>115</v>
      </c>
    </row>
    <row r="3" ht="13.5" customHeight="1">
      <c r="B3" t="s">
        <v>1</v>
      </c>
    </row>
    <row r="4" spans="2:8" ht="13.5" customHeight="1">
      <c r="B4" t="s">
        <v>2</v>
      </c>
      <c r="C4">
        <v>2200</v>
      </c>
      <c r="D4" t="s">
        <v>3</v>
      </c>
      <c r="F4" t="s">
        <v>4</v>
      </c>
      <c r="H4" t="s">
        <v>5</v>
      </c>
    </row>
    <row r="5" ht="13.5" customHeight="1">
      <c r="B5" t="s">
        <v>6</v>
      </c>
    </row>
    <row r="6" spans="3:8" ht="13.5" customHeight="1">
      <c r="C6" s="1"/>
      <c r="D6" s="1" t="s">
        <v>7</v>
      </c>
      <c r="E6" s="1" t="s">
        <v>8</v>
      </c>
      <c r="F6" s="1" t="s">
        <v>9</v>
      </c>
      <c r="G6" s="1" t="s">
        <v>9</v>
      </c>
      <c r="H6" s="1" t="s">
        <v>10</v>
      </c>
    </row>
    <row r="7" spans="2:8" ht="13.5" customHeight="1">
      <c r="B7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</row>
    <row r="8" ht="13.5" customHeight="1">
      <c r="B8" t="s">
        <v>18</v>
      </c>
    </row>
    <row r="9" ht="13.5" customHeight="1">
      <c r="B9" t="s">
        <v>19</v>
      </c>
    </row>
    <row r="10" ht="13.5" customHeight="1">
      <c r="B10" s="2" t="s">
        <v>20</v>
      </c>
    </row>
    <row r="11" spans="2:8" ht="13.5" customHeight="1">
      <c r="B11" t="s">
        <v>21</v>
      </c>
      <c r="C11" t="s">
        <v>22</v>
      </c>
      <c r="D11" s="12">
        <v>7</v>
      </c>
      <c r="E11" s="8">
        <v>30</v>
      </c>
      <c r="F11" s="8">
        <f>E11*D11</f>
        <v>210</v>
      </c>
      <c r="G11" s="8">
        <f>(F11/C4)</f>
        <v>0.09545454545454546</v>
      </c>
      <c r="H11" t="s">
        <v>23</v>
      </c>
    </row>
    <row r="12" spans="2:8" ht="13.5" customHeight="1">
      <c r="B12" t="s">
        <v>24</v>
      </c>
      <c r="C12" t="s">
        <v>25</v>
      </c>
      <c r="D12" s="4">
        <v>0.33</v>
      </c>
      <c r="E12" s="5">
        <v>33</v>
      </c>
      <c r="F12" s="5">
        <f>E12*D12</f>
        <v>10.89</v>
      </c>
      <c r="G12" s="5">
        <f>F12/C4</f>
        <v>0.00495</v>
      </c>
      <c r="H12" t="s">
        <v>23</v>
      </c>
    </row>
    <row r="13" spans="2:7" ht="13.5" customHeight="1">
      <c r="B13" t="s">
        <v>26</v>
      </c>
      <c r="D13" s="4" t="s">
        <v>27</v>
      </c>
      <c r="E13" s="5" t="s">
        <v>27</v>
      </c>
      <c r="F13" s="5" t="s">
        <v>27</v>
      </c>
      <c r="G13" s="5" t="s">
        <v>27</v>
      </c>
    </row>
    <row r="14" spans="2:8" ht="13.5" customHeight="1">
      <c r="B14" t="s">
        <v>28</v>
      </c>
      <c r="C14" t="s">
        <v>29</v>
      </c>
      <c r="D14" s="9">
        <v>14</v>
      </c>
      <c r="E14" s="5">
        <v>34</v>
      </c>
      <c r="F14" s="5">
        <f>E14*D14</f>
        <v>476</v>
      </c>
      <c r="G14" s="5">
        <f>F14/C4</f>
        <v>0.21636363636363637</v>
      </c>
      <c r="H14" t="s">
        <v>23</v>
      </c>
    </row>
    <row r="15" spans="2:8" ht="13.5" customHeight="1">
      <c r="B15" t="s">
        <v>30</v>
      </c>
      <c r="C15" t="s">
        <v>29</v>
      </c>
      <c r="D15" s="4">
        <v>1.5</v>
      </c>
      <c r="E15" s="5">
        <v>35</v>
      </c>
      <c r="F15" s="5">
        <f>E15*D15</f>
        <v>52.5</v>
      </c>
      <c r="G15" s="5">
        <f>F15/C4</f>
        <v>0.023863636363636365</v>
      </c>
      <c r="H15" t="s">
        <v>23</v>
      </c>
    </row>
    <row r="16" spans="2:8" ht="13.5" customHeight="1">
      <c r="B16" t="s">
        <v>31</v>
      </c>
      <c r="C16" t="s">
        <v>32</v>
      </c>
      <c r="D16" s="4">
        <v>1</v>
      </c>
      <c r="E16" s="5">
        <v>80</v>
      </c>
      <c r="F16" s="5">
        <f>E16*D16</f>
        <v>80</v>
      </c>
      <c r="G16" s="5">
        <f>F16/C4</f>
        <v>0.03636363636363636</v>
      </c>
      <c r="H16" t="s">
        <v>23</v>
      </c>
    </row>
    <row r="17" spans="2:7" ht="13.5" customHeight="1">
      <c r="B17" t="s">
        <v>116</v>
      </c>
      <c r="D17" s="4"/>
      <c r="E17" s="4"/>
      <c r="F17" s="4"/>
      <c r="G17" s="4"/>
    </row>
    <row r="18" spans="2:8" ht="13.5" customHeight="1">
      <c r="B18" t="s">
        <v>33</v>
      </c>
      <c r="C18" t="s">
        <v>117</v>
      </c>
      <c r="D18" s="4">
        <v>3</v>
      </c>
      <c r="E18" s="5">
        <v>64</v>
      </c>
      <c r="F18" s="5">
        <f>E18*D18</f>
        <v>192</v>
      </c>
      <c r="G18" s="5">
        <f>F18/C4</f>
        <v>0.08727272727272728</v>
      </c>
      <c r="H18" t="s">
        <v>34</v>
      </c>
    </row>
    <row r="19" spans="2:8" ht="13.5" customHeight="1">
      <c r="B19" t="s">
        <v>35</v>
      </c>
      <c r="C19" t="s">
        <v>32</v>
      </c>
      <c r="D19" s="4">
        <v>1</v>
      </c>
      <c r="E19" s="5">
        <v>55</v>
      </c>
      <c r="F19" s="5">
        <f>E19*D19</f>
        <v>55</v>
      </c>
      <c r="G19" s="5">
        <f>F19/C4</f>
        <v>0.025</v>
      </c>
      <c r="H19" t="s">
        <v>34</v>
      </c>
    </row>
    <row r="20" spans="2:7" ht="13.5" customHeight="1">
      <c r="B20" t="s">
        <v>36</v>
      </c>
      <c r="D20" s="4"/>
      <c r="E20" s="5"/>
      <c r="F20" s="5"/>
      <c r="G20" s="5"/>
    </row>
    <row r="21" spans="2:8" ht="13.5" customHeight="1">
      <c r="B21" t="s">
        <v>37</v>
      </c>
      <c r="C21" t="s">
        <v>38</v>
      </c>
      <c r="D21" s="4">
        <v>12.5</v>
      </c>
      <c r="E21" s="5">
        <v>4</v>
      </c>
      <c r="F21" s="5">
        <f>E21*D21</f>
        <v>50</v>
      </c>
      <c r="G21" s="5">
        <f>F21/C4</f>
        <v>0.022727272727272728</v>
      </c>
      <c r="H21" t="s">
        <v>34</v>
      </c>
    </row>
    <row r="22" spans="2:8" ht="13.5" customHeight="1">
      <c r="B22" t="s">
        <v>39</v>
      </c>
      <c r="C22" t="s">
        <v>32</v>
      </c>
      <c r="D22" s="4">
        <v>1</v>
      </c>
      <c r="E22" s="5">
        <v>2</v>
      </c>
      <c r="F22" s="5">
        <f>D22*E22</f>
        <v>2</v>
      </c>
      <c r="G22" s="5">
        <f>F22/C4</f>
        <v>0.0009090909090909091</v>
      </c>
      <c r="H22" t="s">
        <v>34</v>
      </c>
    </row>
    <row r="23" spans="2:8" ht="13.5" customHeight="1">
      <c r="B23" t="s">
        <v>40</v>
      </c>
      <c r="C23" t="s">
        <v>41</v>
      </c>
      <c r="D23" s="4">
        <v>4</v>
      </c>
      <c r="E23" s="5">
        <v>11.5</v>
      </c>
      <c r="F23" s="5">
        <f>D23*E23</f>
        <v>46</v>
      </c>
      <c r="G23" s="5">
        <f>F23/C4</f>
        <v>0.02090909090909091</v>
      </c>
      <c r="H23" t="s">
        <v>34</v>
      </c>
    </row>
    <row r="24" spans="2:7" ht="13.5" customHeight="1">
      <c r="B24" t="s">
        <v>42</v>
      </c>
      <c r="D24" s="4"/>
      <c r="E24" s="5"/>
      <c r="F24" s="5"/>
      <c r="G24" s="5"/>
    </row>
    <row r="25" spans="2:8" ht="13.5" customHeight="1">
      <c r="B25" t="s">
        <v>43</v>
      </c>
      <c r="C25" t="s">
        <v>44</v>
      </c>
      <c r="D25" s="4">
        <v>6</v>
      </c>
      <c r="E25" s="5">
        <v>14</v>
      </c>
      <c r="F25" s="5">
        <f>E25*D25</f>
        <v>84</v>
      </c>
      <c r="G25" s="5">
        <f>F25/C4</f>
        <v>0.038181818181818185</v>
      </c>
      <c r="H25" t="s">
        <v>34</v>
      </c>
    </row>
    <row r="26" spans="2:8" ht="13.5" customHeight="1">
      <c r="B26" t="s">
        <v>45</v>
      </c>
      <c r="C26" t="s">
        <v>44</v>
      </c>
      <c r="D26" s="4">
        <v>1</v>
      </c>
      <c r="E26" s="5">
        <v>15</v>
      </c>
      <c r="F26" s="5">
        <f>D26*E26</f>
        <v>15</v>
      </c>
      <c r="G26" s="5">
        <f>F26/C4</f>
        <v>0.006818181818181818</v>
      </c>
      <c r="H26" t="s">
        <v>34</v>
      </c>
    </row>
    <row r="27" spans="2:8" ht="13.5" customHeight="1">
      <c r="B27" t="s">
        <v>46</v>
      </c>
      <c r="C27" t="s">
        <v>47</v>
      </c>
      <c r="D27" s="4">
        <v>2</v>
      </c>
      <c r="E27" s="5">
        <v>16</v>
      </c>
      <c r="F27" s="5">
        <f>D27*E27</f>
        <v>32</v>
      </c>
      <c r="G27" s="5">
        <f>F27/C4</f>
        <v>0.014545454545454545</v>
      </c>
      <c r="H27" t="s">
        <v>34</v>
      </c>
    </row>
    <row r="28" spans="2:8" ht="13.5" customHeight="1">
      <c r="B28" t="s">
        <v>48</v>
      </c>
      <c r="C28" t="s">
        <v>49</v>
      </c>
      <c r="D28" s="4">
        <v>2200</v>
      </c>
      <c r="E28" s="5">
        <v>0.035</v>
      </c>
      <c r="F28" s="5">
        <f>E28*D28</f>
        <v>77.00000000000001</v>
      </c>
      <c r="G28" s="5">
        <f>F28/C4</f>
        <v>0.035</v>
      </c>
      <c r="H28" t="s">
        <v>34</v>
      </c>
    </row>
    <row r="29" spans="4:7" ht="13.5" customHeight="1">
      <c r="D29" s="4" t="s">
        <v>27</v>
      </c>
      <c r="E29" s="5" t="s">
        <v>27</v>
      </c>
      <c r="F29" s="5" t="s">
        <v>27</v>
      </c>
      <c r="G29" s="5" t="s">
        <v>27</v>
      </c>
    </row>
    <row r="30" spans="2:7" ht="13.5" customHeight="1">
      <c r="B30" t="s">
        <v>50</v>
      </c>
      <c r="D30" s="4" t="s">
        <v>27</v>
      </c>
      <c r="E30" s="5" t="s">
        <v>27</v>
      </c>
      <c r="F30" s="5" t="s">
        <v>27</v>
      </c>
      <c r="G30" s="5" t="s">
        <v>27</v>
      </c>
    </row>
    <row r="31" spans="2:8" ht="13.5" customHeight="1">
      <c r="B31" t="s">
        <v>51</v>
      </c>
      <c r="C31" t="s">
        <v>44</v>
      </c>
      <c r="D31" s="4">
        <v>11.6</v>
      </c>
      <c r="E31" s="5">
        <v>2.25</v>
      </c>
      <c r="F31" s="5">
        <f aca="true" t="shared" si="0" ref="F31:F37">E31*D31</f>
        <v>26.099999999999998</v>
      </c>
      <c r="G31" s="5">
        <f>F31/C4</f>
        <v>0.011863636363636363</v>
      </c>
      <c r="H31" t="s">
        <v>34</v>
      </c>
    </row>
    <row r="32" spans="2:8" ht="13.5" customHeight="1">
      <c r="B32" t="s">
        <v>52</v>
      </c>
      <c r="C32" t="s">
        <v>32</v>
      </c>
      <c r="D32" s="4">
        <v>1</v>
      </c>
      <c r="E32" s="5">
        <v>64.66</v>
      </c>
      <c r="F32" s="5">
        <f>E32*D32</f>
        <v>64.66</v>
      </c>
      <c r="G32" s="5">
        <f>F32/C4</f>
        <v>0.02939090909090909</v>
      </c>
      <c r="H32" t="s">
        <v>34</v>
      </c>
    </row>
    <row r="33" spans="2:8" ht="13.5" customHeight="1">
      <c r="B33" t="s">
        <v>53</v>
      </c>
      <c r="C33" t="s">
        <v>41</v>
      </c>
      <c r="D33" s="4">
        <v>6</v>
      </c>
      <c r="E33" s="5">
        <v>15</v>
      </c>
      <c r="F33" s="5">
        <f t="shared" si="0"/>
        <v>90</v>
      </c>
      <c r="G33" s="5">
        <f>F33/C4</f>
        <v>0.04090909090909091</v>
      </c>
      <c r="H33" t="s">
        <v>34</v>
      </c>
    </row>
    <row r="34" spans="2:8" ht="13.5" customHeight="1">
      <c r="B34" t="s">
        <v>54</v>
      </c>
      <c r="C34" t="s">
        <v>55</v>
      </c>
      <c r="D34" s="4">
        <v>12</v>
      </c>
      <c r="E34" s="5">
        <v>2</v>
      </c>
      <c r="F34" s="5">
        <f t="shared" si="0"/>
        <v>24</v>
      </c>
      <c r="G34" s="5">
        <f>F34/C4</f>
        <v>0.01090909090909091</v>
      </c>
      <c r="H34" t="s">
        <v>34</v>
      </c>
    </row>
    <row r="35" spans="2:8" ht="13.5" customHeight="1">
      <c r="B35" t="s">
        <v>56</v>
      </c>
      <c r="C35" t="s">
        <v>57</v>
      </c>
      <c r="D35" s="4">
        <v>17.2</v>
      </c>
      <c r="E35" s="5">
        <v>12</v>
      </c>
      <c r="F35" s="5">
        <f t="shared" si="0"/>
        <v>206.39999999999998</v>
      </c>
      <c r="G35" s="5">
        <f>F35/C4</f>
        <v>0.09381818181818181</v>
      </c>
      <c r="H35" t="s">
        <v>34</v>
      </c>
    </row>
    <row r="36" spans="2:8" ht="13.5" customHeight="1">
      <c r="B36" t="s">
        <v>58</v>
      </c>
      <c r="C36" t="s">
        <v>57</v>
      </c>
      <c r="D36" s="4">
        <v>14</v>
      </c>
      <c r="E36" s="5">
        <v>12</v>
      </c>
      <c r="F36" s="5">
        <f t="shared" si="0"/>
        <v>168</v>
      </c>
      <c r="G36" s="5">
        <f>F36/C4</f>
        <v>0.07636363636363637</v>
      </c>
      <c r="H36" t="s">
        <v>34</v>
      </c>
    </row>
    <row r="37" spans="2:8" ht="13.5" customHeight="1">
      <c r="B37" t="s">
        <v>59</v>
      </c>
      <c r="D37" s="4">
        <v>0</v>
      </c>
      <c r="E37" s="5">
        <v>0</v>
      </c>
      <c r="F37" s="5">
        <f t="shared" si="0"/>
        <v>0</v>
      </c>
      <c r="G37" s="5">
        <f>F37/C4</f>
        <v>0</v>
      </c>
      <c r="H37" t="s">
        <v>34</v>
      </c>
    </row>
    <row r="38" spans="2:7" ht="13.5" customHeight="1">
      <c r="B38" t="s">
        <v>60</v>
      </c>
      <c r="D38" s="4" t="s">
        <v>27</v>
      </c>
      <c r="E38" s="5" t="s">
        <v>27</v>
      </c>
      <c r="F38" s="5" t="s">
        <v>27</v>
      </c>
      <c r="G38" s="1" t="s">
        <v>27</v>
      </c>
    </row>
    <row r="39" spans="2:8" ht="13.5" customHeight="1">
      <c r="B39" t="s">
        <v>61</v>
      </c>
      <c r="C39" t="s">
        <v>49</v>
      </c>
      <c r="D39" s="11">
        <f>SUM(F11:F37)</f>
        <v>1961.5499999999997</v>
      </c>
      <c r="E39" s="3">
        <v>0.06</v>
      </c>
      <c r="F39" s="10">
        <f>E39*(D39/2)</f>
        <v>58.84649999999999</v>
      </c>
      <c r="G39" s="10">
        <f>F39/C4</f>
        <v>0.026748409090909087</v>
      </c>
      <c r="H39" t="s">
        <v>34</v>
      </c>
    </row>
    <row r="40" spans="5:7" ht="13.5" customHeight="1">
      <c r="E40" s="1" t="s">
        <v>27</v>
      </c>
      <c r="F40" s="10" t="s">
        <v>62</v>
      </c>
      <c r="G40" s="10" t="s">
        <v>34</v>
      </c>
    </row>
    <row r="41" spans="2:8" ht="13.5" customHeight="1">
      <c r="B41" t="s">
        <v>63</v>
      </c>
      <c r="E41" s="1" t="s">
        <v>27</v>
      </c>
      <c r="F41" s="10">
        <f>D39+F39</f>
        <v>2020.3964999999998</v>
      </c>
      <c r="G41" s="10">
        <f>F41/C4</f>
        <v>0.9183620454545454</v>
      </c>
      <c r="H41" t="s">
        <v>23</v>
      </c>
    </row>
    <row r="42" spans="2:7" ht="13.5" customHeight="1">
      <c r="B42" t="s">
        <v>64</v>
      </c>
      <c r="E42" s="1" t="s">
        <v>27</v>
      </c>
      <c r="F42" s="1"/>
      <c r="G42" s="1"/>
    </row>
    <row r="43" spans="2:7" ht="13.5" customHeight="1">
      <c r="B43" t="s">
        <v>65</v>
      </c>
      <c r="E43" s="1"/>
      <c r="F43" s="1"/>
      <c r="G43" s="1"/>
    </row>
    <row r="44" spans="2:8" ht="13.5" customHeight="1">
      <c r="B44" t="s">
        <v>66</v>
      </c>
      <c r="C44" t="s">
        <v>44</v>
      </c>
      <c r="D44" s="6">
        <v>350</v>
      </c>
      <c r="E44" s="10">
        <v>1.25</v>
      </c>
      <c r="F44" s="10">
        <f>E44*D44</f>
        <v>437.5</v>
      </c>
      <c r="G44" s="10">
        <f>F44/C4</f>
        <v>0.19886363636363635</v>
      </c>
      <c r="H44" t="s">
        <v>34</v>
      </c>
    </row>
    <row r="45" spans="2:8" ht="13.5" customHeight="1">
      <c r="B45" t="s">
        <v>67</v>
      </c>
      <c r="C45" t="s">
        <v>68</v>
      </c>
      <c r="D45" s="6">
        <v>950</v>
      </c>
      <c r="E45" s="7">
        <v>0.125</v>
      </c>
      <c r="F45" s="7">
        <f>D45*E45</f>
        <v>118.75</v>
      </c>
      <c r="G45" s="7">
        <f>F45/C4</f>
        <v>0.05397727272727273</v>
      </c>
      <c r="H45" t="s">
        <v>34</v>
      </c>
    </row>
    <row r="46" spans="2:7" ht="13.5" customHeight="1">
      <c r="B46" t="s">
        <v>69</v>
      </c>
      <c r="D46" s="6"/>
      <c r="E46" s="7"/>
      <c r="F46" s="7"/>
      <c r="G46" s="7"/>
    </row>
    <row r="47" spans="2:8" ht="13.5" customHeight="1">
      <c r="B47" t="s">
        <v>51</v>
      </c>
      <c r="C47" t="s">
        <v>44</v>
      </c>
      <c r="D47" s="6">
        <v>18</v>
      </c>
      <c r="E47" s="7">
        <v>3.2</v>
      </c>
      <c r="F47" s="7">
        <f>E47*D47</f>
        <v>57.6</v>
      </c>
      <c r="G47" s="7">
        <f>F47/C4</f>
        <v>0.02618181818181818</v>
      </c>
      <c r="H47" t="s">
        <v>34</v>
      </c>
    </row>
    <row r="48" spans="2:8" ht="13.5" customHeight="1">
      <c r="B48" t="s">
        <v>70</v>
      </c>
      <c r="C48" t="s">
        <v>32</v>
      </c>
      <c r="D48" s="6">
        <v>1</v>
      </c>
      <c r="E48" s="7">
        <v>60.66</v>
      </c>
      <c r="F48" s="7">
        <f>D48*E48</f>
        <v>60.66</v>
      </c>
      <c r="G48" s="7">
        <f>F48/C4</f>
        <v>0.02757272727272727</v>
      </c>
      <c r="H48" t="s">
        <v>34</v>
      </c>
    </row>
    <row r="49" spans="2:7" ht="13.5" customHeight="1">
      <c r="B49" t="s">
        <v>71</v>
      </c>
      <c r="D49" s="6"/>
      <c r="E49" s="7"/>
      <c r="F49" s="7"/>
      <c r="G49" s="7"/>
    </row>
    <row r="50" spans="2:8" ht="13.5" customHeight="1">
      <c r="B50" t="s">
        <v>72</v>
      </c>
      <c r="C50" t="s">
        <v>73</v>
      </c>
      <c r="D50" s="6">
        <v>40</v>
      </c>
      <c r="E50" s="7">
        <v>12</v>
      </c>
      <c r="F50" s="7">
        <f>E50*D50</f>
        <v>480</v>
      </c>
      <c r="G50" s="7">
        <f>F50/C4</f>
        <v>0.21818181818181817</v>
      </c>
      <c r="H50" t="s">
        <v>34</v>
      </c>
    </row>
    <row r="51" spans="2:7" ht="13.5" customHeight="1">
      <c r="B51" t="s">
        <v>74</v>
      </c>
      <c r="C51" t="s">
        <v>73</v>
      </c>
      <c r="D51" s="6">
        <v>8</v>
      </c>
      <c r="E51" s="7">
        <v>12</v>
      </c>
      <c r="F51" s="7">
        <f>D51*E51</f>
        <v>96</v>
      </c>
      <c r="G51" s="7">
        <f>F51/C4</f>
        <v>0.04363636363636364</v>
      </c>
    </row>
    <row r="52" spans="2:8" ht="13.5" customHeight="1">
      <c r="B52" t="s">
        <v>75</v>
      </c>
      <c r="C52" t="s">
        <v>76</v>
      </c>
      <c r="D52" s="6">
        <v>3</v>
      </c>
      <c r="E52" s="7">
        <v>5</v>
      </c>
      <c r="F52" s="7">
        <f>E52*D52</f>
        <v>15</v>
      </c>
      <c r="G52" s="7">
        <f>F52/C4</f>
        <v>0.006818181818181818</v>
      </c>
      <c r="H52" t="s">
        <v>34</v>
      </c>
    </row>
    <row r="53" spans="2:8" ht="13.5" customHeight="1">
      <c r="B53" t="s">
        <v>77</v>
      </c>
      <c r="C53" t="s">
        <v>76</v>
      </c>
      <c r="D53" s="6">
        <v>3</v>
      </c>
      <c r="E53" s="7">
        <v>9</v>
      </c>
      <c r="F53" s="7">
        <f>E53*D53</f>
        <v>27</v>
      </c>
      <c r="G53" s="7">
        <f>F53/C4</f>
        <v>0.012272727272727272</v>
      </c>
      <c r="H53" t="s">
        <v>34</v>
      </c>
    </row>
    <row r="54" spans="2:8" ht="13.5" customHeight="1">
      <c r="B54" t="s">
        <v>78</v>
      </c>
      <c r="D54" s="6">
        <v>0</v>
      </c>
      <c r="E54" s="7">
        <v>0</v>
      </c>
      <c r="F54" s="7">
        <f>E54*D54</f>
        <v>0</v>
      </c>
      <c r="G54" s="7">
        <f>F54/C4</f>
        <v>0</v>
      </c>
      <c r="H54" t="s">
        <v>34</v>
      </c>
    </row>
    <row r="55" spans="4:7" ht="13.5" customHeight="1">
      <c r="D55" s="6"/>
      <c r="E55" s="7"/>
      <c r="F55" s="7" t="s">
        <v>62</v>
      </c>
      <c r="G55" s="7" t="s">
        <v>79</v>
      </c>
    </row>
    <row r="56" spans="2:8" ht="13.5" customHeight="1">
      <c r="B56" t="s">
        <v>80</v>
      </c>
      <c r="E56" s="1"/>
      <c r="F56" s="10">
        <f>SUM(F44:F54)</f>
        <v>1292.51</v>
      </c>
      <c r="G56" s="10">
        <f>F56/C4</f>
        <v>0.5875045454545454</v>
      </c>
      <c r="H56" t="s">
        <v>34</v>
      </c>
    </row>
    <row r="57" spans="5:7" ht="13.5" customHeight="1">
      <c r="E57" s="1"/>
      <c r="F57" s="10" t="s">
        <v>62</v>
      </c>
      <c r="G57" s="10" t="s">
        <v>79</v>
      </c>
    </row>
    <row r="58" spans="2:8" ht="13.5" customHeight="1">
      <c r="B58" t="s">
        <v>81</v>
      </c>
      <c r="E58" s="1"/>
      <c r="F58" s="10">
        <f>F41+F56</f>
        <v>3312.9065</v>
      </c>
      <c r="G58" s="10">
        <f>F58/C4</f>
        <v>1.505866590909091</v>
      </c>
      <c r="H58" t="s">
        <v>34</v>
      </c>
    </row>
    <row r="59" ht="13.5" customHeight="1">
      <c r="B59" t="s">
        <v>82</v>
      </c>
    </row>
    <row r="60" ht="13.5" customHeight="1">
      <c r="B60" t="s">
        <v>83</v>
      </c>
    </row>
    <row r="69" ht="13.5" customHeight="1">
      <c r="B69" t="s">
        <v>84</v>
      </c>
    </row>
    <row r="70" ht="13.5" customHeight="1">
      <c r="B70" t="s">
        <v>82</v>
      </c>
    </row>
    <row r="71" ht="13.5" customHeight="1">
      <c r="B71" t="s">
        <v>85</v>
      </c>
    </row>
    <row r="72" ht="13.5" customHeight="1">
      <c r="B72" t="s">
        <v>86</v>
      </c>
    </row>
    <row r="73" ht="13.5" customHeight="1">
      <c r="B73" t="s">
        <v>19</v>
      </c>
    </row>
    <row r="74" ht="13.5" customHeight="1">
      <c r="B74" t="s">
        <v>20</v>
      </c>
    </row>
    <row r="75" ht="13.5" customHeight="1">
      <c r="B75" t="s">
        <v>87</v>
      </c>
    </row>
    <row r="76" ht="13.5" customHeight="1">
      <c r="B76" t="s">
        <v>113</v>
      </c>
    </row>
    <row r="77" spans="2:8" ht="13.5" customHeight="1">
      <c r="B77" t="s">
        <v>95</v>
      </c>
      <c r="C77" t="s">
        <v>32</v>
      </c>
      <c r="D77" s="6">
        <v>1</v>
      </c>
      <c r="E77" s="10">
        <v>136.43</v>
      </c>
      <c r="F77" s="10">
        <f>E77*D77</f>
        <v>136.43</v>
      </c>
      <c r="G77" s="10">
        <f>F77/C4</f>
        <v>0.06201363636363637</v>
      </c>
      <c r="H77" t="s">
        <v>34</v>
      </c>
    </row>
    <row r="78" spans="2:8" ht="13.5" customHeight="1">
      <c r="B78" t="s">
        <v>88</v>
      </c>
      <c r="C78" t="s">
        <v>32</v>
      </c>
      <c r="D78" s="4">
        <v>1</v>
      </c>
      <c r="E78" s="5">
        <v>60</v>
      </c>
      <c r="F78" s="5">
        <f>E78*D78</f>
        <v>60</v>
      </c>
      <c r="G78" s="5">
        <f>F78/C4</f>
        <v>0.02727272727272727</v>
      </c>
      <c r="H78" t="s">
        <v>34</v>
      </c>
    </row>
    <row r="79" spans="2:7" ht="13.5" customHeight="1">
      <c r="B79" t="s">
        <v>89</v>
      </c>
      <c r="D79" s="4"/>
      <c r="E79" s="5"/>
      <c r="F79" s="5"/>
      <c r="G79" s="5"/>
    </row>
    <row r="80" spans="2:8" ht="13.5" customHeight="1">
      <c r="B80" t="s">
        <v>90</v>
      </c>
      <c r="C80" t="s">
        <v>32</v>
      </c>
      <c r="D80" s="4">
        <v>0</v>
      </c>
      <c r="E80" s="5">
        <v>0</v>
      </c>
      <c r="F80" s="5">
        <f>E80*D80</f>
        <v>0</v>
      </c>
      <c r="G80" s="5">
        <f>F80/C4</f>
        <v>0</v>
      </c>
      <c r="H80" t="s">
        <v>34</v>
      </c>
    </row>
    <row r="81" spans="2:8" ht="13.5" customHeight="1">
      <c r="B81" t="s">
        <v>78</v>
      </c>
      <c r="D81" s="4">
        <v>0</v>
      </c>
      <c r="E81" s="5">
        <v>0</v>
      </c>
      <c r="F81" s="5">
        <f>E81*D81</f>
        <v>0</v>
      </c>
      <c r="G81" s="5">
        <f>F81/C4</f>
        <v>0</v>
      </c>
      <c r="H81" t="s">
        <v>34</v>
      </c>
    </row>
    <row r="82" spans="4:7" ht="13.5" customHeight="1">
      <c r="D82" s="4"/>
      <c r="E82" s="5"/>
      <c r="F82" s="5" t="s">
        <v>62</v>
      </c>
      <c r="G82" s="5" t="s">
        <v>91</v>
      </c>
    </row>
    <row r="83" spans="2:8" ht="13.5" customHeight="1">
      <c r="B83" t="s">
        <v>92</v>
      </c>
      <c r="E83" s="1"/>
      <c r="F83" s="10">
        <f>SUM(F77:F81)</f>
        <v>196.43</v>
      </c>
      <c r="G83" s="10">
        <f>F83/C4</f>
        <v>0.08928636363636364</v>
      </c>
      <c r="H83" t="s">
        <v>23</v>
      </c>
    </row>
    <row r="84" spans="5:7" ht="13.5" customHeight="1">
      <c r="E84" s="1"/>
      <c r="F84" s="1"/>
      <c r="G84" s="1"/>
    </row>
    <row r="85" spans="5:7" ht="13.5" customHeight="1">
      <c r="E85" s="1"/>
      <c r="F85" s="1"/>
      <c r="G85" s="1"/>
    </row>
    <row r="86" spans="2:7" ht="13.5" customHeight="1">
      <c r="B86" t="s">
        <v>64</v>
      </c>
      <c r="E86" s="1"/>
      <c r="F86" s="1"/>
      <c r="G86" s="1"/>
    </row>
    <row r="87" spans="2:7" ht="13.5" customHeight="1">
      <c r="B87" t="s">
        <v>65</v>
      </c>
      <c r="E87" s="1"/>
      <c r="F87" s="1"/>
      <c r="G87" s="1"/>
    </row>
    <row r="88" spans="2:8" ht="13.5" customHeight="1">
      <c r="B88" t="s">
        <v>93</v>
      </c>
      <c r="C88" t="s">
        <v>32</v>
      </c>
      <c r="D88" s="4">
        <v>1</v>
      </c>
      <c r="E88" s="10">
        <v>450</v>
      </c>
      <c r="F88" s="10">
        <v>450</v>
      </c>
      <c r="G88" s="10">
        <f>F88/C4</f>
        <v>0.20454545454545456</v>
      </c>
      <c r="H88" t="s">
        <v>34</v>
      </c>
    </row>
    <row r="89" spans="2:7" ht="13.5" customHeight="1">
      <c r="B89" t="s">
        <v>87</v>
      </c>
      <c r="E89" s="1" t="s">
        <v>27</v>
      </c>
      <c r="F89" s="1" t="s">
        <v>27</v>
      </c>
      <c r="G89" s="1" t="s">
        <v>27</v>
      </c>
    </row>
    <row r="90" spans="2:7" ht="13.5" customHeight="1">
      <c r="B90" t="s">
        <v>94</v>
      </c>
      <c r="E90" s="1" t="s">
        <v>27</v>
      </c>
      <c r="F90" s="1" t="s">
        <v>27</v>
      </c>
      <c r="G90" s="1" t="s">
        <v>27</v>
      </c>
    </row>
    <row r="91" spans="2:8" ht="13.5" customHeight="1">
      <c r="B91" t="s">
        <v>95</v>
      </c>
      <c r="C91" t="s">
        <v>32</v>
      </c>
      <c r="D91" s="4">
        <v>1</v>
      </c>
      <c r="E91" s="5">
        <v>87</v>
      </c>
      <c r="F91" s="5">
        <f>D91*E91</f>
        <v>87</v>
      </c>
      <c r="G91" s="5">
        <f>F91/C4</f>
        <v>0.03954545454545454</v>
      </c>
      <c r="H91" t="s">
        <v>34</v>
      </c>
    </row>
    <row r="92" spans="2:8" ht="13.5" customHeight="1">
      <c r="B92" t="s">
        <v>96</v>
      </c>
      <c r="C92" t="s">
        <v>32</v>
      </c>
      <c r="D92" s="4">
        <v>1</v>
      </c>
      <c r="E92" s="5">
        <v>80</v>
      </c>
      <c r="F92" s="5">
        <f>D92*E92</f>
        <v>80</v>
      </c>
      <c r="G92" s="5">
        <f>F92/C4</f>
        <v>0.03636363636363636</v>
      </c>
      <c r="H92" t="s">
        <v>34</v>
      </c>
    </row>
    <row r="93" spans="2:8" ht="13.5" customHeight="1">
      <c r="B93" t="s">
        <v>97</v>
      </c>
      <c r="C93" t="s">
        <v>49</v>
      </c>
      <c r="D93" s="11">
        <f>F58</f>
        <v>3312.9065</v>
      </c>
      <c r="E93" s="5">
        <v>0.05</v>
      </c>
      <c r="F93" s="5">
        <f>E93*D93</f>
        <v>165.645325</v>
      </c>
      <c r="G93" s="5">
        <f>F93/C4</f>
        <v>0.07529332954545455</v>
      </c>
      <c r="H93" t="s">
        <v>34</v>
      </c>
    </row>
    <row r="94" spans="2:8" ht="13.5" customHeight="1">
      <c r="B94" t="s">
        <v>98</v>
      </c>
      <c r="C94" t="s">
        <v>49</v>
      </c>
      <c r="D94" s="11">
        <f>F58</f>
        <v>3312.9065</v>
      </c>
      <c r="E94" s="5">
        <v>0.05</v>
      </c>
      <c r="F94" s="5">
        <f>E94*D94</f>
        <v>165.645325</v>
      </c>
      <c r="G94" s="5">
        <f>F94/C4</f>
        <v>0.07529332954545455</v>
      </c>
      <c r="H94" t="s">
        <v>34</v>
      </c>
    </row>
    <row r="95" spans="2:8" ht="13.5" customHeight="1">
      <c r="B95" t="s">
        <v>78</v>
      </c>
      <c r="D95">
        <v>0</v>
      </c>
      <c r="E95" s="5">
        <v>0</v>
      </c>
      <c r="F95" s="5">
        <f>E95*D95</f>
        <v>0</v>
      </c>
      <c r="G95" s="5">
        <f>F95/C4</f>
        <v>0</v>
      </c>
      <c r="H95" t="s">
        <v>34</v>
      </c>
    </row>
    <row r="96" spans="5:7" ht="13.5" customHeight="1">
      <c r="E96" s="5"/>
      <c r="F96" s="5" t="s">
        <v>79</v>
      </c>
      <c r="G96" s="5" t="s">
        <v>79</v>
      </c>
    </row>
    <row r="97" spans="2:8" ht="13.5" customHeight="1">
      <c r="B97" t="s">
        <v>99</v>
      </c>
      <c r="E97" s="1"/>
      <c r="F97" s="10">
        <f>SUM(F88:F95)</f>
        <v>948.2906499999999</v>
      </c>
      <c r="G97" s="10">
        <f>F97/C4</f>
        <v>0.4310412045454545</v>
      </c>
      <c r="H97" t="s">
        <v>34</v>
      </c>
    </row>
    <row r="98" spans="5:7" ht="13.5" customHeight="1">
      <c r="E98" s="1"/>
      <c r="F98" s="10"/>
      <c r="G98" s="10"/>
    </row>
    <row r="99" spans="2:7" ht="13.5" customHeight="1">
      <c r="B99" t="s">
        <v>100</v>
      </c>
      <c r="E99" s="1"/>
      <c r="F99" s="10">
        <f>F83+F97</f>
        <v>1144.72065</v>
      </c>
      <c r="G99" s="10">
        <f>F99/C4</f>
        <v>0.5203275681818181</v>
      </c>
    </row>
    <row r="100" spans="5:7" ht="13.5" customHeight="1">
      <c r="E100" s="1"/>
      <c r="F100" s="1"/>
      <c r="G100" s="1"/>
    </row>
    <row r="102" ht="13.5" customHeight="1">
      <c r="B102" t="s">
        <v>18</v>
      </c>
    </row>
    <row r="103" ht="13.5" customHeight="1">
      <c r="B103" t="s">
        <v>101</v>
      </c>
    </row>
    <row r="104" ht="13.5" customHeight="1">
      <c r="B104" t="s">
        <v>18</v>
      </c>
    </row>
    <row r="105" spans="2:8" ht="13.5" customHeight="1">
      <c r="B105" t="s">
        <v>102</v>
      </c>
      <c r="F105" s="11">
        <f>F58+F99</f>
        <v>4457.62715</v>
      </c>
      <c r="G105" s="11">
        <f>F105/C4</f>
        <v>2.026194159090909</v>
      </c>
      <c r="H105" t="s">
        <v>23</v>
      </c>
    </row>
    <row r="107" spans="2:8" ht="13.5" customHeight="1">
      <c r="B107" t="s">
        <v>103</v>
      </c>
      <c r="F107" t="s">
        <v>104</v>
      </c>
      <c r="G107" t="s">
        <v>105</v>
      </c>
      <c r="H107" t="s">
        <v>106</v>
      </c>
    </row>
    <row r="109" ht="13.5" customHeight="1">
      <c r="B109" t="s">
        <v>18</v>
      </c>
    </row>
    <row r="110" ht="13.5" customHeight="1">
      <c r="B110" t="s">
        <v>114</v>
      </c>
    </row>
    <row r="112" ht="13.5" customHeight="1">
      <c r="B112" t="s">
        <v>107</v>
      </c>
    </row>
    <row r="113" ht="13.5" customHeight="1">
      <c r="B113" t="s">
        <v>118</v>
      </c>
    </row>
    <row r="115" ht="13.5" customHeight="1">
      <c r="B115" t="s">
        <v>108</v>
      </c>
    </row>
    <row r="116" ht="13.5" customHeight="1">
      <c r="B116" t="s">
        <v>109</v>
      </c>
    </row>
    <row r="118" ht="13.5" customHeight="1">
      <c r="B118" t="s">
        <v>110</v>
      </c>
    </row>
    <row r="119" ht="13.5" customHeight="1">
      <c r="B119" t="s">
        <v>111</v>
      </c>
    </row>
    <row r="120" ht="13.5" customHeight="1">
      <c r="B120" t="s">
        <v>112</v>
      </c>
    </row>
  </sheetData>
  <sheetProtection/>
  <printOptions horizontalCentered="1"/>
  <pageMargins left="0.75" right="0.75" top="0.5" bottom="0.5" header="0" footer="0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Givan</dc:creator>
  <cp:keywords/>
  <dc:description/>
  <cp:lastModifiedBy>J. Michael Moore</cp:lastModifiedBy>
  <cp:lastPrinted>2015-11-19T18:30:41Z</cp:lastPrinted>
  <dcterms:created xsi:type="dcterms:W3CDTF">2002-12-23T16:29:30Z</dcterms:created>
  <dcterms:modified xsi:type="dcterms:W3CDTF">2016-10-24T11:34:25Z</dcterms:modified>
  <cp:category/>
  <cp:version/>
  <cp:contentType/>
  <cp:contentStatus/>
</cp:coreProperties>
</file>